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ário\Desktop\"/>
    </mc:Choice>
  </mc:AlternateContent>
  <xr:revisionPtr revIDLastSave="0" documentId="13_ncr:1_{21329079-A64C-464C-85FF-FB81144CF2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ral" sheetId="3" r:id="rId1"/>
  </sheets>
  <definedNames>
    <definedName name="_xlnm._FilterDatabase" localSheetId="0" hidden="1">Geral!$A$1:$I$86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3" l="1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2" i="3"/>
</calcChain>
</file>

<file path=xl/sharedStrings.xml><?xml version="1.0" encoding="utf-8"?>
<sst xmlns="http://schemas.openxmlformats.org/spreadsheetml/2006/main" count="689" uniqueCount="281">
  <si>
    <t>Classificação</t>
  </si>
  <si>
    <t>Trabalho</t>
  </si>
  <si>
    <t>Categoria</t>
  </si>
  <si>
    <t>Nota</t>
  </si>
  <si>
    <t>Aluno</t>
  </si>
  <si>
    <t>Tipo aluno</t>
  </si>
  <si>
    <t>1°</t>
  </si>
  <si>
    <t>16115 - Práticas de Leitura e Ludicidade na Educação Linguística: O Impacto do Programa Partiu IF no Campus Santo Augusto</t>
  </si>
  <si>
    <t>Extensão</t>
  </si>
  <si>
    <t>2°</t>
  </si>
  <si>
    <t>16100 - Biblioteca em Ação: VII Festival de Histórias</t>
  </si>
  <si>
    <t>3°</t>
  </si>
  <si>
    <t>16123 - PROJETO PARTIU IF: A DEMOCRATIZAÇÃO DO ACESSO AO ENSINO TÉCNICO ATRAVÉS DA METODOLOGIA INCLUSIVA E DO ACOLHIMENTO ESTUDANTIL</t>
  </si>
  <si>
    <t>4°</t>
  </si>
  <si>
    <t>16230 - Fome Eterna: Projeto de Extensão para a Integração entre História e Computação por Meio de um RPG Educacional</t>
  </si>
  <si>
    <t>5°</t>
  </si>
  <si>
    <t>16192 - Termos Filosóficos Clássicos: análise conceitual e aplicação na argumentação</t>
  </si>
  <si>
    <t>Ensino</t>
  </si>
  <si>
    <t>6°</t>
  </si>
  <si>
    <t>16179 - Conecta biblioteca: leitura, jogos e aprendizado coletivo</t>
  </si>
  <si>
    <t>7°</t>
  </si>
  <si>
    <t>16209 - FORMAÇÃO DA CLASSE TRABALHADORA EM INSTITUIÇÕES FEDERAIS DO SUL: A CENTRALIDADE DA TECNOLOGIA NOS PLANOS DE DESENVOLVIMENTO INSTITUCIONAIS</t>
  </si>
  <si>
    <t>Pesquisa</t>
  </si>
  <si>
    <t>8°</t>
  </si>
  <si>
    <t>16203 - Letramento digital na EJA e formação docente em Computação: análise de uma experiência pedagógica</t>
  </si>
  <si>
    <t>9°</t>
  </si>
  <si>
    <t>16208 - SEGURANÇA E QUALIDADE NA UTILIZAÇÃO DE GRÃOS E SEMENTES - ANO 2026</t>
  </si>
  <si>
    <t>10°</t>
  </si>
  <si>
    <t>16229 - Efeito da coinoculação de microrganismos na produtividade e nos componentes de rendimento da cultura da soja</t>
  </si>
  <si>
    <t>11°</t>
  </si>
  <si>
    <t>16167 - O Uso de Jogos Digitais no Ensino de Biologia: um RPG sobre botânica e educação por metodologias ativas</t>
  </si>
  <si>
    <t>12°</t>
  </si>
  <si>
    <t>16219 - Software Piths: desenvolvendo um Objeto de Aprendizagem para o ensino da Matemática Básica</t>
  </si>
  <si>
    <t>13°</t>
  </si>
  <si>
    <t>16156 - Projeto de Foguetes no IFFar Campus Santo Augusto: Engenharia, Persistência e Aprendizagem através dos Erros</t>
  </si>
  <si>
    <t>14°</t>
  </si>
  <si>
    <t>16168 - Cora Coralina: na biblioteca e na cozinha - 3ª edição</t>
  </si>
  <si>
    <t>15°</t>
  </si>
  <si>
    <t>16097 - Despertando Jovens Empreendedores - 2ª Edição</t>
  </si>
  <si>
    <t>16°</t>
  </si>
  <si>
    <t>16213 - Elaboração de Horta Comunitária e Produção/distribuição De mudas de hortaliças e plantas nativas</t>
  </si>
  <si>
    <t>16231 - Efeitos da Estruvita como Fonte alternativa de Fertilizante Fosfatado na Cultura do Trigo</t>
  </si>
  <si>
    <t>18°</t>
  </si>
  <si>
    <t>16184 - Reciclar, Criar e Plantar - Produção de Papel Reciclado e Papel Semente Como Ferramenta de Educação Ambiental e Expressão Artística</t>
  </si>
  <si>
    <t>19°</t>
  </si>
  <si>
    <t>16096 - Espaço em Leitura: encontros que constroem um clube.</t>
  </si>
  <si>
    <t>20°</t>
  </si>
  <si>
    <t>16183 - O Poder dos Elementos no Ensino Médio Técnico Integrado: Um Relato de Experiência sobre a História da Química Através do Audiovisual</t>
  </si>
  <si>
    <t>21°</t>
  </si>
  <si>
    <t>16128 - Allfit- Alfajor Proteico</t>
  </si>
  <si>
    <t>22°</t>
  </si>
  <si>
    <t>16178 - População e Espaçamento de Milho Crioulo: Efeitos nos Parâmetros de Desenvolvimento, Produtividade e Qualidade das Sementes.</t>
  </si>
  <si>
    <t>23°</t>
  </si>
  <si>
    <t>16180 - O Filme Radioactive como Eixo de Reflexão sobre Gênero e Ciência na Química do Ensino Médio Técnico</t>
  </si>
  <si>
    <t>24°</t>
  </si>
  <si>
    <t>16282 - Capacitação de Estudantes para a Olimpíada Brasileira de Agropecuária</t>
  </si>
  <si>
    <t>25°</t>
  </si>
  <si>
    <t>16235 - ANÁLISE ERGONÔMICA EM UMA LINHA DE PRODUÇÃO DE EMBUTIDOS POR MEIO DA EQUAÇÃO DE LEVANTAMENTO DO NIOSH</t>
  </si>
  <si>
    <t>26°</t>
  </si>
  <si>
    <t>16164 - CONCEITO DE TECNOLOGIA NO CURRÍCULO INTEGRADO: Uma Revisão Sistemática De Literatura</t>
  </si>
  <si>
    <t>27°</t>
  </si>
  <si>
    <t>16276 - CURRICULARIZAÇÃO DA EXTENSÃO: a práxis no Bacharelado em Administração do IFFar campus Santo Augusto/RS</t>
  </si>
  <si>
    <t>28°</t>
  </si>
  <si>
    <t>16233 - Contribuição do autoconsumo para a renda não monetária de uma propriedade de agricultura familiar em Redentora, RS</t>
  </si>
  <si>
    <t>29°</t>
  </si>
  <si>
    <t>16294 - Oficina de Hardware: Uma Proposta de Objeto de Aprendizagem para o Ensino de Componentes de Hardware</t>
  </si>
  <si>
    <t>30°</t>
  </si>
  <si>
    <t>16296 - Influência de diferentes tipos de estacas no desenvolvimento inicial de mudas de Lavandula sp.</t>
  </si>
  <si>
    <t>31°</t>
  </si>
  <si>
    <t>16291 - Proposta de inovação digital no processo pedagógico: pesquisa sobre a construção de plataforma web de suporte aos conselhos de classe</t>
  </si>
  <si>
    <t>32°</t>
  </si>
  <si>
    <t>16146 - Avaliação da produtividade da Soja sob diferentes doses e momentos de aplicação de Enxofre (S).</t>
  </si>
  <si>
    <t>33°</t>
  </si>
  <si>
    <t>16202 - Avaliação de Produtividade e Peso de Mil Sementes (PMS) de Distintas Cultivares de Soja da EMBRAPA na Região Celeiro do Rio Grande do Sul Durante a Safra de 2025/26</t>
  </si>
  <si>
    <t>34°</t>
  </si>
  <si>
    <t>16142 - MONITORIA DE BIOLOGIA NO ENSINO MÉDIO: ESTRATÉGIAS DE APOIO PEDAGÓGICO, REVISÃO PARA EXAMES E PREPARAÇÃO PARA O ENEM</t>
  </si>
  <si>
    <t>35°</t>
  </si>
  <si>
    <t>16293 - RECURSO EDUCACIONAL DIGITAL ABERTO: DESENVOLVIMENTO DA PLATAFORMA “AVENTURA DO SABER” E A GAMIFICAÇÃO NO ENSINO FUNDAMENTAL</t>
  </si>
  <si>
    <t>36°</t>
  </si>
  <si>
    <t>16232 - Projeto "Conexão Ciência - Escola e IFFar S.A": uma proposta de incentivo ao engajamento científico na Educação Básica</t>
  </si>
  <si>
    <t>37°</t>
  </si>
  <si>
    <t>16260 - Formulação e análise sensorial de barra de cereal sem glúten com ingredientes proteicos.</t>
  </si>
  <si>
    <t>38°</t>
  </si>
  <si>
    <t>16182 - Biscoito de laranja sem glúten: uma alternativa na busca de alimentação mais saudável</t>
  </si>
  <si>
    <t>39°</t>
  </si>
  <si>
    <t>16295 - Retroalimentação Cultural: A Circulação de Sentidos nos Memes Digitais</t>
  </si>
  <si>
    <t>40°</t>
  </si>
  <si>
    <t>16170 - Projeto entre figueiras e palavras: leitura, natureza e sentidos em conexão</t>
  </si>
  <si>
    <t>41°</t>
  </si>
  <si>
    <t>16289 - Objeto de aprendizagem como recurso pedagógico no processo de alfabetização de alunos na educação básica</t>
  </si>
  <si>
    <t>42°</t>
  </si>
  <si>
    <t>16132 - Lúdico Químico</t>
  </si>
  <si>
    <t>43°</t>
  </si>
  <si>
    <t>16265 - IMPLANTAÇÃO DA PLATAFORMA MULTILÍNGUE ALTISSIA COMO ESTRATÉGIA PARA O DESENVOLVIMENTO DE COMPETÊNCIAS LINGUÍSTICAS E APOIO À INTERNACIONALIZAÇÃO NO IFFAR – CAMPUS SANTO AUGUSTO</t>
  </si>
  <si>
    <t>44°</t>
  </si>
  <si>
    <t>16239 - Retorno financeiro parcial da produção de milho em área cultivada anteriormente com pastagem ou trigo</t>
  </si>
  <si>
    <t>45°</t>
  </si>
  <si>
    <t>16099 - Projeto de Extensão Pé na Estrada.</t>
  </si>
  <si>
    <t>46°</t>
  </si>
  <si>
    <t>16190 - Dançando na “Área”</t>
  </si>
  <si>
    <t>47°</t>
  </si>
  <si>
    <t>16226 - ECOSIM: Desenvolvimento e Aplicação de um Objeto de Aprendizagem para o Ensino de Ecologia nos Anos Finais do Ensino Fundamental</t>
  </si>
  <si>
    <t>48°</t>
  </si>
  <si>
    <t>16270 - Estágio de Observação: momento de inserção do licenciando no ambiente escolar</t>
  </si>
  <si>
    <t>49°</t>
  </si>
  <si>
    <t>16225 - Clube de Biologia</t>
  </si>
  <si>
    <t>50°</t>
  </si>
  <si>
    <t>16204 - DESEMPENHO PRODUTIVO DE CULTIVARES DE SOJA SUBMETIDAS A DIFERENTES TAMANHOS DE SEMENTES E CONDIÇÕES HÍDRICAS</t>
  </si>
  <si>
    <t>51°</t>
  </si>
  <si>
    <t>16224 - Resultado financeiro parcial da produção de soja em sucessão à dois sistemas distintos de produção</t>
  </si>
  <si>
    <t>52°</t>
  </si>
  <si>
    <t>16088 - Nucleossíntese Estelar e Origem dos Elementos: Construção de uma Tabela Periódica Interativa para o Ensino Médio</t>
  </si>
  <si>
    <t>53°</t>
  </si>
  <si>
    <t>16126 - CUPCAKE DE FUBÁ SEM GLÚTEN COM GOIABADA</t>
  </si>
  <si>
    <t>54°</t>
  </si>
  <si>
    <t>16222 - Produção de grãos de soja em área cultivada anteriormente com pastagem ou trigo</t>
  </si>
  <si>
    <t>55°</t>
  </si>
  <si>
    <t>16108 - COMPATIBILIDADE DE BIOINSUMOS APLICADOS VIA TRATAMENTO DE SEMENTES SOBRE A NODULAÇÃO DA SOJA</t>
  </si>
  <si>
    <t>56°</t>
  </si>
  <si>
    <t>16215 - Desenvolvimento de um Infográfico Educacional como Objeto de Aprendizagem para o Ensino de Citologia: Comparação entre Célula Vegetal e Célula Animal direcionado aos Anos Finais do Ensino Fundamental.</t>
  </si>
  <si>
    <t>57°</t>
  </si>
  <si>
    <t>16236 - A INFLUÊNCIA DA IDENTIDADE DE MARCA NA PERCEPÇÃO E CONFIANÇA DO CONSUMIDOR DA GERAÇÃO Z NO CONSUMO ONLINE DE VESTUÁRIO</t>
  </si>
  <si>
    <t>58°</t>
  </si>
  <si>
    <t>16283 - IFRISBEE: CONHECENDO E PRATICANDO O ULTIMATE FRISBEE NA ESCOLA – 5ª EDIÇÃO</t>
  </si>
  <si>
    <t>59°</t>
  </si>
  <si>
    <t>16161 - INTELIGÊNCIA EMOCIONAL EM VENDAS: um estudo com profissionais de empresas varejistas do setor de móveis e eletrodomésticos do município de Santo Augusto/RS.</t>
  </si>
  <si>
    <t>60°</t>
  </si>
  <si>
    <t>16117 - GRUPO DE ESTUDOS EM FILOSOFIA 2026: DO PENSAMENTO CRITERIOSO AO PENSAMENTO CRÍTICO</t>
  </si>
  <si>
    <t>61°</t>
  </si>
  <si>
    <t>16187 - Composição da malacofauna terrestre no fragmento de Mata Atlântica no IFFar campus Santo Augusto/RS</t>
  </si>
  <si>
    <t>62°</t>
  </si>
  <si>
    <t>16138 - O IMPACTO DAS RELAÇÕES INTERPESSOAIS NO CLIMA ORGANIZACIONAL EM UMA EMPRESA AGROPECUÁRIA</t>
  </si>
  <si>
    <t>63°</t>
  </si>
  <si>
    <t>16238 - O "Aprender Fazendo" na Educação Inclusiva: a Cultura Maker no desenvolvimento de habilidades socioemocionais e Tecnologias Assistivas</t>
  </si>
  <si>
    <t>64°</t>
  </si>
  <si>
    <t>16165 - Grupo de Estudos de História da Alimentação</t>
  </si>
  <si>
    <t>65°</t>
  </si>
  <si>
    <t>16216 - Produtividade do milho e da soja sob palhada residual de dois sistemas distintos de produção agropecuária</t>
  </si>
  <si>
    <t>66°</t>
  </si>
  <si>
    <t>16234 - ESTUDO COMPARATIVO ENTRE A AQUISIÇÃO E A LOCAÇÃO DE VEÍCULOS NA ADMINISTRAÇÃO PÚBLICA: UMA ANÁLISE DA VIABILIDADE ECONÔMICA EM UMA PREFEITURA DA REGIÃO NOROESTE DO ESTADO DO RIO GRANDE DO SUL.</t>
  </si>
  <si>
    <t>67°</t>
  </si>
  <si>
    <t>16160 - Monitoria de Química: Uma estratégia para melhorar a aprendizagem dos estudantes de Ensino Médio do IFFar Campus Santo Augusto</t>
  </si>
  <si>
    <t>68°</t>
  </si>
  <si>
    <t>16280 - GERAÇÃO Z E INTELIGÊNCIA ARTIFICIAL: um estudo exploratório sobre contextos de uso, finalidades e percepções</t>
  </si>
  <si>
    <t>69°</t>
  </si>
  <si>
    <t>16113 - Análise do Comportamento Térmico e Estrutural de Embalagens</t>
  </si>
  <si>
    <t>70°</t>
  </si>
  <si>
    <t>16217 - Produtividade de milho em sucessão à dois sistemas distintos de produção agropecuária e com duas épocas de aplicação de nitrogênio</t>
  </si>
  <si>
    <t>71°</t>
  </si>
  <si>
    <t>16155 - Explorador Celular: uma proposta de recurso educacional digital para o ensino de Biologia</t>
  </si>
  <si>
    <t>72°</t>
  </si>
  <si>
    <t>16288 - O USO DA INTELIGÊNCIA ARTIFICIAL NA CRIAÇÃO DE MATERIAIS DIDÁTICOS PARA A CONTAÇÃO DE LENDAS GAÚCHAS NO ENSINO FUNDAMENTAL</t>
  </si>
  <si>
    <t>73°</t>
  </si>
  <si>
    <t>16154 - SABORES DO TEMPO: PODCAST SOBRE HISTÓRIA DA ALIMENTAÇÃO</t>
  </si>
  <si>
    <t>74°</t>
  </si>
  <si>
    <t>16175 - Estilo de Vida Ativo</t>
  </si>
  <si>
    <t>75°</t>
  </si>
  <si>
    <t>16163 - A MOTIVAÇÃO DOS COLABORADORES COMO FATOR DE REDUÇÃO DA ROTATIVIDADE: um estudo à luz das teorias de Maslow e Herzberg.</t>
  </si>
  <si>
    <t>76°</t>
  </si>
  <si>
    <t>16169 - INTELIGÊNCIA ARTIFICIAL E SOCIEDADE DE INFORMAÇÃO: UMA ANÁLISE A PARTIR DO LIVRO INFOCRACIA - DIGITALIZAÇÃO E A CRISE DA DEMOCRACIA, DE BYUNG-CHUL HAN</t>
  </si>
  <si>
    <t>77°</t>
  </si>
  <si>
    <t>16193 - FORMULAÇÕES DE COOKIES SEM GLÚTEN COM ADIÇÃO DE PROTEÍNA DE SORO DE LEITE E PROTEÍNA DE SOJA</t>
  </si>
  <si>
    <t>78°</t>
  </si>
  <si>
    <t>16287 - Compostagem e Educação Ambiental: uma experiência prática sobre o uso do solo humoso no ensino de Ciências</t>
  </si>
  <si>
    <t>79°</t>
  </si>
  <si>
    <t>16134 - A EVOLUÇÃO DOS ESCRITÓRIOS DE CONTABILIDADE: da prestação de serviços tradicional à contabilidade consultiva</t>
  </si>
  <si>
    <t>80°</t>
  </si>
  <si>
    <t>16153 - PRESERVAÇÃO E MANUTENÇÃO DA TRILHA DA FIGUEIRA COMO FERRAMENTA PARA A EDUCAÇÃO AMBIENTAL</t>
  </si>
  <si>
    <t>81°</t>
  </si>
  <si>
    <t>16221 - A NR-1 EM EMPRESAS PRESTADORAS DE SERVIÇOS CONTÁBEIS: proposta de diagnóstico para os riscos psicossociais</t>
  </si>
  <si>
    <t>82°</t>
  </si>
  <si>
    <t>16135 - Avaliação da Qualidade de Sementes de Forrageiras de Inverno</t>
  </si>
  <si>
    <t>83°</t>
  </si>
  <si>
    <t>16177 - TRANSPARÊNCIA E RASTREABILIDADE DAS EMENDAS PIX: fragilidades no âmbito municipal</t>
  </si>
  <si>
    <t>84°</t>
  </si>
  <si>
    <t>16174 - Ações de Leitura sobre a Temática de Educação Afro-Brasileira e Indígena</t>
  </si>
  <si>
    <t>85°</t>
  </si>
  <si>
    <t>16227 - Planejamento Estratégico em Organizações Contábeis: aplicação da ferramenta 5W2H na elaboração de um plano de ação</t>
  </si>
  <si>
    <t>Situação</t>
  </si>
  <si>
    <t>Condicionado</t>
  </si>
  <si>
    <t>Aceito</t>
  </si>
  <si>
    <t>Carolina Licks</t>
  </si>
  <si>
    <t>Julia Pit Pierin</t>
  </si>
  <si>
    <t>Amanda Solivo</t>
  </si>
  <si>
    <t>Soraya Kauane Seidel Baclea</t>
  </si>
  <si>
    <t>Luciano Rodrigues de Almeida Pedroso</t>
  </si>
  <si>
    <t>Brenda Thauãny Bueno Portella</t>
  </si>
  <si>
    <t>HIGOR BUENO DA SILVA</t>
  </si>
  <si>
    <t>João Henrique Medeiros Amador</t>
  </si>
  <si>
    <t>Isadora Luisa Hofstetter Bourscheid</t>
  </si>
  <si>
    <t>Alana Letícia Reichert Steffler</t>
  </si>
  <si>
    <t>Natália Helena Klein</t>
  </si>
  <si>
    <t>Gabriel Pinheiro</t>
  </si>
  <si>
    <t>Jose Augusto Fragoso Dias</t>
  </si>
  <si>
    <t>Lucas Jost Dos Santos Dutra</t>
  </si>
  <si>
    <t>Vitor Hugo Kahl Corrêa</t>
  </si>
  <si>
    <t>Candida Vitoria Tamiozzo Radin</t>
  </si>
  <si>
    <t>LUIZA CAROLINA FUCILINI COLLING</t>
  </si>
  <si>
    <t>Gabriel Antonio da Silva Scherer</t>
  </si>
  <si>
    <t>Dafne Camille Kuntz</t>
  </si>
  <si>
    <t>Laura Maehler</t>
  </si>
  <si>
    <t>FERNANDO DE SOUZA SILVA</t>
  </si>
  <si>
    <t>HALANA ENDERLE DA CRUZ FERNANDES GODOIS</t>
  </si>
  <si>
    <t>Esthefãny Rafaela Bueno da Silva</t>
  </si>
  <si>
    <t>ANY KAMILLI DE OLIVEIRA PAZ</t>
  </si>
  <si>
    <t>ERICK BRAYAN RODRIGUES</t>
  </si>
  <si>
    <t>CRISTIANE APARECIDA ROCHA</t>
  </si>
  <si>
    <t>Bruna Campos Calgaro</t>
  </si>
  <si>
    <t>Érica Vitória Santos da Silva</t>
  </si>
  <si>
    <t>João Arthur Paz Scherer</t>
  </si>
  <si>
    <t>Julia Tainara Rambo</t>
  </si>
  <si>
    <t>Gabrielly Rodrigues Henn</t>
  </si>
  <si>
    <t>Jennifer Areli De Borba Cavalheiro</t>
  </si>
  <si>
    <t>Sofia Caroline Steffler</t>
  </si>
  <si>
    <t>Giovanni De Andrade Dobler Castagna</t>
  </si>
  <si>
    <t>Allana Knorst Wicrzbicki</t>
  </si>
  <si>
    <t>Samuel De Mattos De Oliveira</t>
  </si>
  <si>
    <t>EMILY HALMENSCHLAGER THOMÉ</t>
  </si>
  <si>
    <t>Jefersom Lapazim</t>
  </si>
  <si>
    <t>Kétrin Maikely Oliveira Dos Anjos</t>
  </si>
  <si>
    <t>Rafaeli Aparecida Vargas De Moura</t>
  </si>
  <si>
    <t>José Claudio Polo</t>
  </si>
  <si>
    <t>RHENÃ WAGNER</t>
  </si>
  <si>
    <t>Lara Fernanda Kortz Kraemer</t>
  </si>
  <si>
    <t>Maria Eduarda Heinzmann Berger</t>
  </si>
  <si>
    <t>Tauane Cristina Deifeld</t>
  </si>
  <si>
    <t>Letícia Laís Rache Horn</t>
  </si>
  <si>
    <t>SENIO LEONARDO PHILIPPSEN NETO</t>
  </si>
  <si>
    <t>Pietro Antoniazzi Da Silva</t>
  </si>
  <si>
    <t>Laura Alessandra Pradella Frizzo</t>
  </si>
  <si>
    <t>Francisco Celso Novachinski Machado</t>
  </si>
  <si>
    <t>Eduarda Ines Klein Freitas</t>
  </si>
  <si>
    <t>Sabrina Somavilla</t>
  </si>
  <si>
    <t>Gabriel Faccin Escher</t>
  </si>
  <si>
    <t>Álisson Veiga Dos Santos</t>
  </si>
  <si>
    <t>Brenda Ariéli Patz</t>
  </si>
  <si>
    <t>Márcoli Biasibetti Classmann</t>
  </si>
  <si>
    <t>Luana Cristina Wendling Lambrecht</t>
  </si>
  <si>
    <t>José Victor Rotili</t>
  </si>
  <si>
    <t>Danieli Datzuk Santos</t>
  </si>
  <si>
    <t>Bruno Alexandre Uhde</t>
  </si>
  <si>
    <t>Cassiane Fragoso</t>
  </si>
  <si>
    <t>Luiz Afonso Pacheco De Oliveira</t>
  </si>
  <si>
    <t>Maria Luiza Gotin De Moura</t>
  </si>
  <si>
    <t>Alvaro Klöckner Rockembach</t>
  </si>
  <si>
    <t>Carolina Andreski</t>
  </si>
  <si>
    <t>Davi Webers Trentini</t>
  </si>
  <si>
    <t>Valentina Schreiner Sartori</t>
  </si>
  <si>
    <t>Vivian Setim Ramos</t>
  </si>
  <si>
    <t>Alessandra Stroher</t>
  </si>
  <si>
    <t>Andressa Tolfo Bandeira</t>
  </si>
  <si>
    <t>Laisa Cristina Albring Veit</t>
  </si>
  <si>
    <t>Sabrina Caetano Lourenço</t>
  </si>
  <si>
    <t>Luana Ratz Kessler</t>
  </si>
  <si>
    <t>Yara Jost Dos Santos Dutra</t>
  </si>
  <si>
    <t>Ricardo Lermen Spies</t>
  </si>
  <si>
    <t>Atalia Lima Saldanha</t>
  </si>
  <si>
    <t>Gabrieli Zang Blatt</t>
  </si>
  <si>
    <t>Tiago Artur Atuati</t>
  </si>
  <si>
    <t>Flavio Alves Dos Santos</t>
  </si>
  <si>
    <t>Kenia Roberta Almeida Peccin</t>
  </si>
  <si>
    <t>Keila Cristina Schneider</t>
  </si>
  <si>
    <t>Adaílson Ariel Wille Scherer</t>
  </si>
  <si>
    <t>Wagner Eduardo Ribeiro</t>
  </si>
  <si>
    <t>Integrado</t>
  </si>
  <si>
    <t>Superior</t>
  </si>
  <si>
    <t>Ester Ester de Quadra de Paula</t>
  </si>
  <si>
    <t>Fernanda Tamiosso dos Santos</t>
  </si>
  <si>
    <t>Área</t>
  </si>
  <si>
    <t>Tipo</t>
  </si>
  <si>
    <t>Agrárias</t>
  </si>
  <si>
    <t>Poster</t>
  </si>
  <si>
    <t>Oral</t>
  </si>
  <si>
    <t>Humanas</t>
  </si>
  <si>
    <t>Sociais</t>
  </si>
  <si>
    <t>Exatas</t>
  </si>
  <si>
    <t>Ling./Letras/Artes</t>
  </si>
  <si>
    <t>Multidisciplinar</t>
  </si>
  <si>
    <t>Saúde</t>
  </si>
  <si>
    <t>Biológicas</t>
  </si>
  <si>
    <t>17º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</si>
</sst>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49" fontId="18" fillId="0" borderId="10" xfId="0" applyNumberFormat="1" applyFont="1" applyBorder="1" applyAlignment="1">
      <alignment wrapText="1"/>
    </xf>
    <xf numFmtId="49" fontId="19" fillId="33" borderId="10" xfId="0" applyNumberFormat="1" applyFont="1" applyFill="1" applyBorder="1" applyAlignment="1">
      <alignment horizontal="center" vertical="center"/>
    </xf>
    <xf numFmtId="49" fontId="19" fillId="33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0" fillId="0" borderId="10" xfId="0" applyNumberFormat="1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1"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"/>
  <sheetViews>
    <sheetView showGridLines="0" tabSelected="1" workbookViewId="0">
      <selection activeCell="B16" sqref="B16"/>
    </sheetView>
  </sheetViews>
  <sheetFormatPr defaultColWidth="0" defaultRowHeight="14.4" zeroHeight="1" x14ac:dyDescent="0.3"/>
  <cols>
    <col min="1" max="1" width="10.6640625" style="6" bestFit="1" customWidth="1"/>
    <col min="2" max="2" width="68.21875" style="1" customWidth="1"/>
    <col min="3" max="3" width="8.44140625" style="6" bestFit="1" customWidth="1"/>
    <col min="4" max="4" width="5.44140625" style="6" bestFit="1" customWidth="1"/>
    <col min="5" max="5" width="32.21875" style="11" bestFit="1" customWidth="1"/>
    <col min="6" max="6" width="9.109375" style="6" bestFit="1" customWidth="1"/>
    <col min="7" max="7" width="11.5546875" style="6" bestFit="1" customWidth="1"/>
    <col min="8" max="8" width="15.6640625" style="6" bestFit="1" customWidth="1"/>
    <col min="9" max="9" width="6" style="6" bestFit="1" customWidth="1"/>
    <col min="10" max="16384" width="8.88671875" style="1" hidden="1"/>
  </cols>
  <sheetData>
    <row r="1" spans="1:9" x14ac:dyDescent="0.3">
      <c r="A1" s="3" t="s">
        <v>0</v>
      </c>
      <c r="B1" s="4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178</v>
      </c>
      <c r="H1" s="3" t="s">
        <v>268</v>
      </c>
      <c r="I1" s="3" t="s">
        <v>269</v>
      </c>
    </row>
    <row r="2" spans="1:9" ht="27.6" x14ac:dyDescent="0.3">
      <c r="A2" s="5" t="s">
        <v>6</v>
      </c>
      <c r="B2" s="2" t="s">
        <v>7</v>
      </c>
      <c r="C2" s="5" t="s">
        <v>8</v>
      </c>
      <c r="D2" s="7" t="str">
        <f>"99.0"</f>
        <v>99.0</v>
      </c>
      <c r="E2" s="8" t="s">
        <v>181</v>
      </c>
      <c r="F2" s="5" t="s">
        <v>265</v>
      </c>
      <c r="G2" s="9" t="s">
        <v>180</v>
      </c>
      <c r="H2" s="6" t="s">
        <v>276</v>
      </c>
      <c r="I2" s="6" t="s">
        <v>272</v>
      </c>
    </row>
    <row r="3" spans="1:9" x14ac:dyDescent="0.3">
      <c r="A3" s="5" t="s">
        <v>9</v>
      </c>
      <c r="B3" s="2" t="s">
        <v>10</v>
      </c>
      <c r="C3" s="5" t="s">
        <v>8</v>
      </c>
      <c r="D3" s="7" t="str">
        <f>"98.5"</f>
        <v>98.5</v>
      </c>
      <c r="E3" s="8" t="s">
        <v>182</v>
      </c>
      <c r="F3" s="5" t="s">
        <v>264</v>
      </c>
      <c r="G3" s="9" t="s">
        <v>180</v>
      </c>
      <c r="H3" s="9" t="s">
        <v>276</v>
      </c>
      <c r="I3" s="9" t="s">
        <v>271</v>
      </c>
    </row>
    <row r="4" spans="1:9" ht="27.6" x14ac:dyDescent="0.3">
      <c r="A4" s="5" t="s">
        <v>11</v>
      </c>
      <c r="B4" s="2" t="s">
        <v>12</v>
      </c>
      <c r="C4" s="5" t="s">
        <v>8</v>
      </c>
      <c r="D4" s="7" t="str">
        <f>"97.75"</f>
        <v>97.75</v>
      </c>
      <c r="E4" s="8" t="s">
        <v>183</v>
      </c>
      <c r="F4" s="5" t="s">
        <v>264</v>
      </c>
      <c r="G4" s="9" t="s">
        <v>179</v>
      </c>
      <c r="H4" s="9" t="s">
        <v>277</v>
      </c>
      <c r="I4" s="9" t="s">
        <v>271</v>
      </c>
    </row>
    <row r="5" spans="1:9" ht="27.6" x14ac:dyDescent="0.3">
      <c r="A5" s="5" t="s">
        <v>13</v>
      </c>
      <c r="B5" s="2" t="s">
        <v>14</v>
      </c>
      <c r="C5" s="5" t="s">
        <v>8</v>
      </c>
      <c r="D5" s="7" t="str">
        <f>"97.5"</f>
        <v>97.5</v>
      </c>
      <c r="E5" s="8" t="s">
        <v>229</v>
      </c>
      <c r="F5" s="5" t="s">
        <v>264</v>
      </c>
      <c r="G5" s="9" t="s">
        <v>179</v>
      </c>
      <c r="H5" s="9" t="s">
        <v>277</v>
      </c>
      <c r="I5" s="9" t="s">
        <v>271</v>
      </c>
    </row>
    <row r="6" spans="1:9" x14ac:dyDescent="0.3">
      <c r="A6" s="5" t="s">
        <v>15</v>
      </c>
      <c r="B6" s="2" t="s">
        <v>16</v>
      </c>
      <c r="C6" s="5" t="s">
        <v>17</v>
      </c>
      <c r="D6" s="7" t="str">
        <f>"97.25"</f>
        <v>97.25</v>
      </c>
      <c r="E6" s="8" t="s">
        <v>184</v>
      </c>
      <c r="F6" s="5" t="s">
        <v>265</v>
      </c>
      <c r="G6" s="9" t="s">
        <v>180</v>
      </c>
      <c r="H6" s="6" t="s">
        <v>273</v>
      </c>
      <c r="I6" s="6" t="s">
        <v>272</v>
      </c>
    </row>
    <row r="7" spans="1:9" x14ac:dyDescent="0.3">
      <c r="A7" s="5" t="s">
        <v>18</v>
      </c>
      <c r="B7" s="2" t="s">
        <v>19</v>
      </c>
      <c r="C7" s="5" t="s">
        <v>8</v>
      </c>
      <c r="D7" s="7" t="str">
        <f>"97.0"</f>
        <v>97.0</v>
      </c>
      <c r="E7" s="8" t="s">
        <v>185</v>
      </c>
      <c r="F7" s="5" t="s">
        <v>264</v>
      </c>
      <c r="G7" s="9" t="s">
        <v>180</v>
      </c>
      <c r="H7" s="9" t="s">
        <v>273</v>
      </c>
      <c r="I7" s="9" t="s">
        <v>271</v>
      </c>
    </row>
    <row r="8" spans="1:9" ht="41.4" x14ac:dyDescent="0.3">
      <c r="A8" s="5" t="s">
        <v>20</v>
      </c>
      <c r="B8" s="2" t="s">
        <v>21</v>
      </c>
      <c r="C8" s="5" t="s">
        <v>22</v>
      </c>
      <c r="D8" s="7" t="str">
        <f>"96.5"</f>
        <v>96.5</v>
      </c>
      <c r="E8" s="8" t="s">
        <v>230</v>
      </c>
      <c r="F8" s="5" t="s">
        <v>265</v>
      </c>
      <c r="G8" s="9" t="s">
        <v>180</v>
      </c>
      <c r="H8" s="6" t="s">
        <v>273</v>
      </c>
      <c r="I8" s="6" t="s">
        <v>272</v>
      </c>
    </row>
    <row r="9" spans="1:9" ht="27.6" x14ac:dyDescent="0.3">
      <c r="A9" s="5" t="s">
        <v>23</v>
      </c>
      <c r="B9" s="2" t="s">
        <v>24</v>
      </c>
      <c r="C9" s="5" t="s">
        <v>17</v>
      </c>
      <c r="D9" s="7" t="str">
        <f>"95.75"</f>
        <v>95.75</v>
      </c>
      <c r="E9" s="8" t="s">
        <v>231</v>
      </c>
      <c r="F9" s="5" t="s">
        <v>265</v>
      </c>
      <c r="G9" s="9" t="s">
        <v>180</v>
      </c>
      <c r="H9" s="6" t="s">
        <v>277</v>
      </c>
      <c r="I9" s="6" t="s">
        <v>272</v>
      </c>
    </row>
    <row r="10" spans="1:9" ht="27.6" x14ac:dyDescent="0.3">
      <c r="A10" s="5" t="s">
        <v>25</v>
      </c>
      <c r="B10" s="2" t="s">
        <v>26</v>
      </c>
      <c r="C10" s="5" t="s">
        <v>8</v>
      </c>
      <c r="D10" s="7" t="str">
        <f>"95.5"</f>
        <v>95.5</v>
      </c>
      <c r="E10" s="8" t="s">
        <v>232</v>
      </c>
      <c r="F10" s="5" t="s">
        <v>264</v>
      </c>
      <c r="G10" s="9" t="s">
        <v>180</v>
      </c>
      <c r="H10" s="9" t="s">
        <v>270</v>
      </c>
      <c r="I10" s="9" t="s">
        <v>271</v>
      </c>
    </row>
    <row r="11" spans="1:9" ht="27.6" x14ac:dyDescent="0.3">
      <c r="A11" s="5" t="s">
        <v>27</v>
      </c>
      <c r="B11" s="2" t="s">
        <v>28</v>
      </c>
      <c r="C11" s="5" t="s">
        <v>22</v>
      </c>
      <c r="D11" s="7" t="str">
        <f>"95.0"</f>
        <v>95.0</v>
      </c>
      <c r="E11" s="8" t="s">
        <v>186</v>
      </c>
      <c r="F11" s="5" t="s">
        <v>265</v>
      </c>
      <c r="G11" s="9" t="s">
        <v>179</v>
      </c>
      <c r="H11" s="9" t="s">
        <v>270</v>
      </c>
      <c r="I11" s="9" t="s">
        <v>271</v>
      </c>
    </row>
    <row r="12" spans="1:9" ht="27.6" x14ac:dyDescent="0.3">
      <c r="A12" s="5" t="s">
        <v>29</v>
      </c>
      <c r="B12" s="2" t="s">
        <v>30</v>
      </c>
      <c r="C12" s="5" t="s">
        <v>17</v>
      </c>
      <c r="D12" s="7" t="str">
        <f>"94.75"</f>
        <v>94.75</v>
      </c>
      <c r="E12" s="8" t="s">
        <v>233</v>
      </c>
      <c r="F12" s="5" t="s">
        <v>265</v>
      </c>
      <c r="G12" s="9" t="s">
        <v>180</v>
      </c>
      <c r="H12" s="6" t="s">
        <v>277</v>
      </c>
      <c r="I12" s="6" t="s">
        <v>272</v>
      </c>
    </row>
    <row r="13" spans="1:9" ht="27.6" x14ac:dyDescent="0.3">
      <c r="A13" s="5" t="s">
        <v>31</v>
      </c>
      <c r="B13" s="2" t="s">
        <v>32</v>
      </c>
      <c r="C13" s="5" t="s">
        <v>8</v>
      </c>
      <c r="D13" s="7" t="str">
        <f>"94.5"</f>
        <v>94.5</v>
      </c>
      <c r="E13" s="8" t="s">
        <v>234</v>
      </c>
      <c r="F13" s="5" t="s">
        <v>265</v>
      </c>
      <c r="G13" s="9" t="s">
        <v>180</v>
      </c>
      <c r="H13" s="6" t="s">
        <v>275</v>
      </c>
      <c r="I13" s="6" t="s">
        <v>272</v>
      </c>
    </row>
    <row r="14" spans="1:9" ht="27.6" x14ac:dyDescent="0.3">
      <c r="A14" s="5" t="s">
        <v>33</v>
      </c>
      <c r="B14" s="2" t="s">
        <v>34</v>
      </c>
      <c r="C14" s="5" t="s">
        <v>17</v>
      </c>
      <c r="D14" s="7" t="str">
        <f>"94.0"</f>
        <v>94.0</v>
      </c>
      <c r="E14" s="8" t="s">
        <v>187</v>
      </c>
      <c r="F14" s="5" t="s">
        <v>264</v>
      </c>
      <c r="G14" s="9" t="s">
        <v>179</v>
      </c>
      <c r="H14" s="9" t="s">
        <v>275</v>
      </c>
      <c r="I14" s="9" t="s">
        <v>271</v>
      </c>
    </row>
    <row r="15" spans="1:9" x14ac:dyDescent="0.3">
      <c r="A15" s="5" t="s">
        <v>35</v>
      </c>
      <c r="B15" s="2" t="s">
        <v>36</v>
      </c>
      <c r="C15" s="5" t="s">
        <v>8</v>
      </c>
      <c r="D15" s="7" t="str">
        <f>"93.75"</f>
        <v>93.75</v>
      </c>
      <c r="E15" s="8" t="s">
        <v>235</v>
      </c>
      <c r="F15" s="5" t="s">
        <v>264</v>
      </c>
      <c r="G15" s="9" t="s">
        <v>180</v>
      </c>
      <c r="H15" s="9" t="s">
        <v>277</v>
      </c>
      <c r="I15" s="9" t="s">
        <v>271</v>
      </c>
    </row>
    <row r="16" spans="1:9" ht="27.6" x14ac:dyDescent="0.3">
      <c r="A16" s="5" t="s">
        <v>37</v>
      </c>
      <c r="B16" s="2" t="s">
        <v>177</v>
      </c>
      <c r="C16" s="5" t="s">
        <v>8</v>
      </c>
      <c r="D16" s="7" t="str">
        <f>"57.5"</f>
        <v>57.5</v>
      </c>
      <c r="E16" s="8" t="s">
        <v>263</v>
      </c>
      <c r="F16" s="5" t="s">
        <v>265</v>
      </c>
      <c r="G16" s="9" t="s">
        <v>179</v>
      </c>
      <c r="H16" s="6" t="s">
        <v>274</v>
      </c>
      <c r="I16" s="6" t="s">
        <v>272</v>
      </c>
    </row>
    <row r="17" spans="1:9" x14ac:dyDescent="0.3">
      <c r="A17" s="5" t="s">
        <v>39</v>
      </c>
      <c r="B17" s="2" t="s">
        <v>38</v>
      </c>
      <c r="C17" s="5" t="s">
        <v>8</v>
      </c>
      <c r="D17" s="7" t="str">
        <f>"92.75"</f>
        <v>92.75</v>
      </c>
      <c r="E17" s="8" t="s">
        <v>266</v>
      </c>
      <c r="F17" s="5" t="s">
        <v>264</v>
      </c>
      <c r="G17" s="9" t="s">
        <v>179</v>
      </c>
      <c r="H17" s="9" t="s">
        <v>277</v>
      </c>
      <c r="I17" s="9" t="s">
        <v>271</v>
      </c>
    </row>
    <row r="18" spans="1:9" ht="27.6" x14ac:dyDescent="0.3">
      <c r="A18" s="5" t="s">
        <v>280</v>
      </c>
      <c r="B18" s="2" t="s">
        <v>40</v>
      </c>
      <c r="C18" s="5" t="s">
        <v>8</v>
      </c>
      <c r="D18" s="7" t="str">
        <f>"92.5"</f>
        <v>92.5</v>
      </c>
      <c r="E18" s="8" t="s">
        <v>188</v>
      </c>
      <c r="F18" s="5" t="s">
        <v>265</v>
      </c>
      <c r="G18" s="9" t="s">
        <v>180</v>
      </c>
      <c r="H18" s="9" t="s">
        <v>270</v>
      </c>
      <c r="I18" s="9" t="s">
        <v>271</v>
      </c>
    </row>
    <row r="19" spans="1:9" ht="27.6" x14ac:dyDescent="0.3">
      <c r="A19" s="5" t="s">
        <v>42</v>
      </c>
      <c r="B19" s="2" t="s">
        <v>41</v>
      </c>
      <c r="C19" s="5" t="s">
        <v>22</v>
      </c>
      <c r="D19" s="7" t="str">
        <f>"92.5"</f>
        <v>92.5</v>
      </c>
      <c r="E19" s="8" t="s">
        <v>236</v>
      </c>
      <c r="F19" s="5" t="s">
        <v>265</v>
      </c>
      <c r="G19" s="9" t="s">
        <v>179</v>
      </c>
      <c r="H19" s="9" t="s">
        <v>270</v>
      </c>
      <c r="I19" s="9" t="s">
        <v>271</v>
      </c>
    </row>
    <row r="20" spans="1:9" ht="27.6" x14ac:dyDescent="0.3">
      <c r="A20" s="5" t="s">
        <v>44</v>
      </c>
      <c r="B20" s="2" t="s">
        <v>43</v>
      </c>
      <c r="C20" s="5" t="s">
        <v>8</v>
      </c>
      <c r="D20" s="7" t="str">
        <f>"90.75"</f>
        <v>90.75</v>
      </c>
      <c r="E20" s="8" t="s">
        <v>189</v>
      </c>
      <c r="F20" s="5" t="s">
        <v>264</v>
      </c>
      <c r="G20" s="9" t="s">
        <v>180</v>
      </c>
      <c r="H20" s="9" t="s">
        <v>277</v>
      </c>
      <c r="I20" s="9" t="s">
        <v>271</v>
      </c>
    </row>
    <row r="21" spans="1:9" x14ac:dyDescent="0.3">
      <c r="A21" s="5" t="s">
        <v>46</v>
      </c>
      <c r="B21" s="2" t="s">
        <v>45</v>
      </c>
      <c r="C21" s="5" t="s">
        <v>17</v>
      </c>
      <c r="D21" s="7" t="str">
        <f>"90.0"</f>
        <v>90.0</v>
      </c>
      <c r="E21" s="8" t="s">
        <v>237</v>
      </c>
      <c r="F21" s="5" t="s">
        <v>264</v>
      </c>
      <c r="G21" s="9" t="s">
        <v>180</v>
      </c>
      <c r="H21" s="9" t="s">
        <v>273</v>
      </c>
      <c r="I21" s="9" t="s">
        <v>271</v>
      </c>
    </row>
    <row r="22" spans="1:9" ht="27.6" x14ac:dyDescent="0.3">
      <c r="A22" s="5" t="s">
        <v>48</v>
      </c>
      <c r="B22" s="2" t="s">
        <v>47</v>
      </c>
      <c r="C22" s="5" t="s">
        <v>17</v>
      </c>
      <c r="D22" s="7" t="str">
        <f>"89.75"</f>
        <v>89.75</v>
      </c>
      <c r="E22" s="8" t="s">
        <v>190</v>
      </c>
      <c r="F22" s="5" t="s">
        <v>264</v>
      </c>
      <c r="G22" s="9" t="s">
        <v>180</v>
      </c>
      <c r="H22" s="9" t="s">
        <v>275</v>
      </c>
      <c r="I22" s="9" t="s">
        <v>271</v>
      </c>
    </row>
    <row r="23" spans="1:9" x14ac:dyDescent="0.3">
      <c r="A23" s="5" t="s">
        <v>50</v>
      </c>
      <c r="B23" s="2" t="s">
        <v>49</v>
      </c>
      <c r="C23" s="5" t="s">
        <v>17</v>
      </c>
      <c r="D23" s="7" t="str">
        <f>"89.75"</f>
        <v>89.75</v>
      </c>
      <c r="E23" s="8" t="s">
        <v>191</v>
      </c>
      <c r="F23" s="5" t="s">
        <v>264</v>
      </c>
      <c r="G23" s="9" t="s">
        <v>179</v>
      </c>
      <c r="H23" s="9" t="s">
        <v>270</v>
      </c>
      <c r="I23" s="9" t="s">
        <v>271</v>
      </c>
    </row>
    <row r="24" spans="1:9" ht="27.6" x14ac:dyDescent="0.3">
      <c r="A24" s="5" t="s">
        <v>52</v>
      </c>
      <c r="B24" s="2" t="s">
        <v>51</v>
      </c>
      <c r="C24" s="5" t="s">
        <v>22</v>
      </c>
      <c r="D24" s="7" t="str">
        <f>"89.5"</f>
        <v>89.5</v>
      </c>
      <c r="E24" s="8" t="s">
        <v>238</v>
      </c>
      <c r="F24" s="5" t="s">
        <v>265</v>
      </c>
      <c r="G24" s="9" t="s">
        <v>180</v>
      </c>
      <c r="H24" s="9" t="s">
        <v>270</v>
      </c>
      <c r="I24" s="9" t="s">
        <v>271</v>
      </c>
    </row>
    <row r="25" spans="1:9" ht="27.6" x14ac:dyDescent="0.3">
      <c r="A25" s="5" t="s">
        <v>54</v>
      </c>
      <c r="B25" s="2" t="s">
        <v>53</v>
      </c>
      <c r="C25" s="5" t="s">
        <v>17</v>
      </c>
      <c r="D25" s="7" t="str">
        <f>"89.5"</f>
        <v>89.5</v>
      </c>
      <c r="E25" s="8" t="s">
        <v>239</v>
      </c>
      <c r="F25" s="5" t="s">
        <v>264</v>
      </c>
      <c r="G25" s="9" t="s">
        <v>179</v>
      </c>
      <c r="H25" s="9" t="s">
        <v>275</v>
      </c>
      <c r="I25" s="9" t="s">
        <v>271</v>
      </c>
    </row>
    <row r="26" spans="1:9" x14ac:dyDescent="0.3">
      <c r="A26" s="5" t="s">
        <v>56</v>
      </c>
      <c r="B26" s="2" t="s">
        <v>55</v>
      </c>
      <c r="C26" s="5" t="s">
        <v>17</v>
      </c>
      <c r="D26" s="7" t="str">
        <f>"89.25"</f>
        <v>89.25</v>
      </c>
      <c r="E26" s="8" t="s">
        <v>240</v>
      </c>
      <c r="F26" s="5" t="s">
        <v>265</v>
      </c>
      <c r="G26" s="9" t="s">
        <v>180</v>
      </c>
      <c r="H26" s="6" t="s">
        <v>270</v>
      </c>
      <c r="I26" s="6" t="s">
        <v>272</v>
      </c>
    </row>
    <row r="27" spans="1:9" ht="27.6" x14ac:dyDescent="0.3">
      <c r="A27" s="5" t="s">
        <v>58</v>
      </c>
      <c r="B27" s="2" t="s">
        <v>57</v>
      </c>
      <c r="C27" s="5" t="s">
        <v>22</v>
      </c>
      <c r="D27" s="7" t="str">
        <f>"89.0"</f>
        <v>89.0</v>
      </c>
      <c r="E27" s="8" t="s">
        <v>192</v>
      </c>
      <c r="F27" s="5" t="s">
        <v>265</v>
      </c>
      <c r="G27" s="9" t="s">
        <v>179</v>
      </c>
      <c r="H27" s="6" t="s">
        <v>274</v>
      </c>
      <c r="I27" s="6" t="s">
        <v>272</v>
      </c>
    </row>
    <row r="28" spans="1:9" ht="27.6" x14ac:dyDescent="0.3">
      <c r="A28" s="5" t="s">
        <v>60</v>
      </c>
      <c r="B28" s="2" t="s">
        <v>59</v>
      </c>
      <c r="C28" s="5" t="s">
        <v>22</v>
      </c>
      <c r="D28" s="7" t="str">
        <f>"88.75"</f>
        <v>88.75</v>
      </c>
      <c r="E28" s="8" t="s">
        <v>193</v>
      </c>
      <c r="F28" s="5" t="s">
        <v>265</v>
      </c>
      <c r="G28" s="9" t="s">
        <v>180</v>
      </c>
      <c r="H28" s="6" t="s">
        <v>273</v>
      </c>
      <c r="I28" s="6" t="s">
        <v>272</v>
      </c>
    </row>
    <row r="29" spans="1:9" ht="27.6" x14ac:dyDescent="0.3">
      <c r="A29" s="5" t="s">
        <v>62</v>
      </c>
      <c r="B29" s="2" t="s">
        <v>61</v>
      </c>
      <c r="C29" s="5" t="s">
        <v>8</v>
      </c>
      <c r="D29" s="7" t="str">
        <f>"88.25"</f>
        <v>88.25</v>
      </c>
      <c r="E29" s="8" t="s">
        <v>241</v>
      </c>
      <c r="F29" s="5" t="s">
        <v>265</v>
      </c>
      <c r="G29" s="9" t="s">
        <v>180</v>
      </c>
      <c r="H29" s="6" t="s">
        <v>274</v>
      </c>
      <c r="I29" s="6" t="s">
        <v>272</v>
      </c>
    </row>
    <row r="30" spans="1:9" ht="27.6" x14ac:dyDescent="0.3">
      <c r="A30" s="5" t="s">
        <v>64</v>
      </c>
      <c r="B30" s="2" t="s">
        <v>63</v>
      </c>
      <c r="C30" s="5" t="s">
        <v>22</v>
      </c>
      <c r="D30" s="7" t="str">
        <f>"87.75"</f>
        <v>87.75</v>
      </c>
      <c r="E30" s="8" t="s">
        <v>194</v>
      </c>
      <c r="F30" s="5" t="s">
        <v>264</v>
      </c>
      <c r="G30" s="9" t="s">
        <v>179</v>
      </c>
      <c r="H30" s="9" t="s">
        <v>270</v>
      </c>
      <c r="I30" s="9" t="s">
        <v>271</v>
      </c>
    </row>
    <row r="31" spans="1:9" ht="27.6" x14ac:dyDescent="0.3">
      <c r="A31" s="5" t="s">
        <v>66</v>
      </c>
      <c r="B31" s="2" t="s">
        <v>65</v>
      </c>
      <c r="C31" s="5" t="s">
        <v>17</v>
      </c>
      <c r="D31" s="7" t="str">
        <f>"87.25"</f>
        <v>87.25</v>
      </c>
      <c r="E31" s="8" t="s">
        <v>242</v>
      </c>
      <c r="F31" s="5" t="s">
        <v>265</v>
      </c>
      <c r="G31" s="9" t="s">
        <v>179</v>
      </c>
      <c r="H31" s="6" t="s">
        <v>277</v>
      </c>
      <c r="I31" s="6" t="s">
        <v>272</v>
      </c>
    </row>
    <row r="32" spans="1:9" ht="27.6" x14ac:dyDescent="0.3">
      <c r="A32" s="5" t="s">
        <v>68</v>
      </c>
      <c r="B32" s="2" t="s">
        <v>67</v>
      </c>
      <c r="C32" s="5" t="s">
        <v>22</v>
      </c>
      <c r="D32" s="7" t="str">
        <f>"87.0"</f>
        <v>87.0</v>
      </c>
      <c r="E32" s="10" t="s">
        <v>267</v>
      </c>
      <c r="F32" s="5" t="s">
        <v>265</v>
      </c>
      <c r="G32" s="9" t="s">
        <v>179</v>
      </c>
      <c r="H32" s="9" t="s">
        <v>270</v>
      </c>
      <c r="I32" s="9" t="s">
        <v>271</v>
      </c>
    </row>
    <row r="33" spans="1:9" ht="27.6" x14ac:dyDescent="0.3">
      <c r="A33" s="5" t="s">
        <v>70</v>
      </c>
      <c r="B33" s="2" t="s">
        <v>69</v>
      </c>
      <c r="C33" s="5" t="s">
        <v>22</v>
      </c>
      <c r="D33" s="7" t="str">
        <f>"86.75"</f>
        <v>86.75</v>
      </c>
      <c r="E33" s="10" t="s">
        <v>195</v>
      </c>
      <c r="F33" s="5" t="s">
        <v>265</v>
      </c>
      <c r="G33" s="9" t="s">
        <v>179</v>
      </c>
      <c r="H33" s="6" t="s">
        <v>277</v>
      </c>
      <c r="I33" s="6" t="s">
        <v>272</v>
      </c>
    </row>
    <row r="34" spans="1:9" ht="27.6" x14ac:dyDescent="0.3">
      <c r="A34" s="5" t="s">
        <v>72</v>
      </c>
      <c r="B34" s="2" t="s">
        <v>71</v>
      </c>
      <c r="C34" s="5" t="s">
        <v>22</v>
      </c>
      <c r="D34" s="7" t="str">
        <f>"86.75"</f>
        <v>86.75</v>
      </c>
      <c r="E34" s="8" t="s">
        <v>243</v>
      </c>
      <c r="F34" s="5" t="s">
        <v>265</v>
      </c>
      <c r="G34" s="9" t="s">
        <v>179</v>
      </c>
      <c r="H34" s="9" t="s">
        <v>270</v>
      </c>
      <c r="I34" s="9" t="s">
        <v>271</v>
      </c>
    </row>
    <row r="35" spans="1:9" ht="41.4" x14ac:dyDescent="0.3">
      <c r="A35" s="5" t="s">
        <v>74</v>
      </c>
      <c r="B35" s="2" t="s">
        <v>73</v>
      </c>
      <c r="C35" s="5" t="s">
        <v>22</v>
      </c>
      <c r="D35" s="7" t="str">
        <f>"86.75"</f>
        <v>86.75</v>
      </c>
      <c r="E35" s="10" t="s">
        <v>196</v>
      </c>
      <c r="F35" s="5" t="s">
        <v>265</v>
      </c>
      <c r="G35" s="9" t="s">
        <v>179</v>
      </c>
      <c r="H35" s="9" t="s">
        <v>270</v>
      </c>
      <c r="I35" s="9" t="s">
        <v>271</v>
      </c>
    </row>
    <row r="36" spans="1:9" ht="27.6" x14ac:dyDescent="0.3">
      <c r="A36" s="5" t="s">
        <v>76</v>
      </c>
      <c r="B36" s="2" t="s">
        <v>75</v>
      </c>
      <c r="C36" s="5" t="s">
        <v>17</v>
      </c>
      <c r="D36" s="7" t="str">
        <f>"86.5"</f>
        <v>86.5</v>
      </c>
      <c r="E36" s="8" t="s">
        <v>197</v>
      </c>
      <c r="F36" s="5" t="s">
        <v>264</v>
      </c>
      <c r="G36" s="9" t="s">
        <v>179</v>
      </c>
      <c r="H36" s="9" t="s">
        <v>273</v>
      </c>
      <c r="I36" s="9" t="s">
        <v>271</v>
      </c>
    </row>
    <row r="37" spans="1:9" ht="41.4" x14ac:dyDescent="0.3">
      <c r="A37" s="5" t="s">
        <v>78</v>
      </c>
      <c r="B37" s="2" t="s">
        <v>77</v>
      </c>
      <c r="C37" s="5" t="s">
        <v>8</v>
      </c>
      <c r="D37" s="7" t="str">
        <f>"86.5"</f>
        <v>86.5</v>
      </c>
      <c r="E37" s="8" t="s">
        <v>244</v>
      </c>
      <c r="F37" s="5" t="s">
        <v>265</v>
      </c>
      <c r="G37" s="9" t="s">
        <v>179</v>
      </c>
      <c r="H37" s="6" t="s">
        <v>277</v>
      </c>
      <c r="I37" s="6" t="s">
        <v>272</v>
      </c>
    </row>
    <row r="38" spans="1:9" ht="27.6" x14ac:dyDescent="0.3">
      <c r="A38" s="5" t="s">
        <v>80</v>
      </c>
      <c r="B38" s="2" t="s">
        <v>79</v>
      </c>
      <c r="C38" s="5" t="s">
        <v>8</v>
      </c>
      <c r="D38" s="7" t="str">
        <f>"86.0"</f>
        <v>86.0</v>
      </c>
      <c r="E38" s="10" t="s">
        <v>198</v>
      </c>
      <c r="F38" s="5" t="s">
        <v>265</v>
      </c>
      <c r="G38" s="9" t="s">
        <v>179</v>
      </c>
      <c r="H38" s="6" t="s">
        <v>279</v>
      </c>
      <c r="I38" s="6" t="s">
        <v>272</v>
      </c>
    </row>
    <row r="39" spans="1:9" ht="27.6" x14ac:dyDescent="0.3">
      <c r="A39" s="5" t="s">
        <v>82</v>
      </c>
      <c r="B39" s="2" t="s">
        <v>81</v>
      </c>
      <c r="C39" s="5" t="s">
        <v>17</v>
      </c>
      <c r="D39" s="7" t="str">
        <f>"85.75"</f>
        <v>85.75</v>
      </c>
      <c r="E39" s="8" t="s">
        <v>199</v>
      </c>
      <c r="F39" s="5" t="s">
        <v>264</v>
      </c>
      <c r="G39" s="9" t="s">
        <v>179</v>
      </c>
      <c r="H39" s="9" t="s">
        <v>270</v>
      </c>
      <c r="I39" s="9" t="s">
        <v>271</v>
      </c>
    </row>
    <row r="40" spans="1:9" ht="27.6" x14ac:dyDescent="0.3">
      <c r="A40" s="5" t="s">
        <v>84</v>
      </c>
      <c r="B40" s="2" t="s">
        <v>83</v>
      </c>
      <c r="C40" s="5" t="s">
        <v>17</v>
      </c>
      <c r="D40" s="7" t="str">
        <f>"85.5"</f>
        <v>85.5</v>
      </c>
      <c r="E40" s="8" t="s">
        <v>200</v>
      </c>
      <c r="F40" s="5" t="s">
        <v>264</v>
      </c>
      <c r="G40" s="9" t="s">
        <v>179</v>
      </c>
      <c r="H40" s="9" t="s">
        <v>278</v>
      </c>
      <c r="I40" s="9" t="s">
        <v>271</v>
      </c>
    </row>
    <row r="41" spans="1:9" x14ac:dyDescent="0.3">
      <c r="A41" s="5" t="s">
        <v>86</v>
      </c>
      <c r="B41" s="2" t="s">
        <v>85</v>
      </c>
      <c r="C41" s="5" t="s">
        <v>17</v>
      </c>
      <c r="D41" s="7" t="str">
        <f>"85.5"</f>
        <v>85.5</v>
      </c>
      <c r="E41" s="10" t="s">
        <v>201</v>
      </c>
      <c r="F41" s="5" t="s">
        <v>265</v>
      </c>
      <c r="G41" s="9" t="s">
        <v>179</v>
      </c>
      <c r="H41" s="6" t="s">
        <v>277</v>
      </c>
      <c r="I41" s="6" t="s">
        <v>272</v>
      </c>
    </row>
    <row r="42" spans="1:9" ht="27.6" x14ac:dyDescent="0.3">
      <c r="A42" s="5" t="s">
        <v>88</v>
      </c>
      <c r="B42" s="2" t="s">
        <v>87</v>
      </c>
      <c r="C42" s="5" t="s">
        <v>8</v>
      </c>
      <c r="D42" s="7" t="str">
        <f>"85.5"</f>
        <v>85.5</v>
      </c>
      <c r="E42" s="8" t="s">
        <v>202</v>
      </c>
      <c r="F42" s="5" t="s">
        <v>264</v>
      </c>
      <c r="G42" s="9" t="s">
        <v>179</v>
      </c>
      <c r="H42" s="9" t="s">
        <v>279</v>
      </c>
      <c r="I42" s="9" t="s">
        <v>271</v>
      </c>
    </row>
    <row r="43" spans="1:9" ht="27.6" x14ac:dyDescent="0.3">
      <c r="A43" s="5" t="s">
        <v>90</v>
      </c>
      <c r="B43" s="2" t="s">
        <v>89</v>
      </c>
      <c r="C43" s="5" t="s">
        <v>17</v>
      </c>
      <c r="D43" s="7" t="str">
        <f>"85.0"</f>
        <v>85.0</v>
      </c>
      <c r="E43" s="8" t="s">
        <v>245</v>
      </c>
      <c r="F43" s="5" t="s">
        <v>265</v>
      </c>
      <c r="G43" s="9" t="s">
        <v>180</v>
      </c>
      <c r="H43" s="6" t="s">
        <v>277</v>
      </c>
      <c r="I43" s="6" t="s">
        <v>272</v>
      </c>
    </row>
    <row r="44" spans="1:9" x14ac:dyDescent="0.3">
      <c r="A44" s="5" t="s">
        <v>92</v>
      </c>
      <c r="B44" s="2" t="s">
        <v>91</v>
      </c>
      <c r="C44" s="5" t="s">
        <v>17</v>
      </c>
      <c r="D44" s="7" t="str">
        <f>"85.0"</f>
        <v>85.0</v>
      </c>
      <c r="E44" s="8" t="s">
        <v>246</v>
      </c>
      <c r="F44" s="5" t="s">
        <v>264</v>
      </c>
      <c r="G44" s="9" t="s">
        <v>179</v>
      </c>
      <c r="H44" s="9" t="s">
        <v>275</v>
      </c>
      <c r="I44" s="9" t="s">
        <v>271</v>
      </c>
    </row>
    <row r="45" spans="1:9" ht="41.4" x14ac:dyDescent="0.3">
      <c r="A45" s="5" t="s">
        <v>94</v>
      </c>
      <c r="B45" s="2" t="s">
        <v>93</v>
      </c>
      <c r="C45" s="5" t="s">
        <v>17</v>
      </c>
      <c r="D45" s="7" t="str">
        <f>"84.75"</f>
        <v>84.75</v>
      </c>
      <c r="E45" s="8" t="s">
        <v>247</v>
      </c>
      <c r="F45" s="5" t="s">
        <v>264</v>
      </c>
      <c r="G45" s="9" t="s">
        <v>180</v>
      </c>
      <c r="H45" s="12" t="s">
        <v>276</v>
      </c>
      <c r="I45" s="9" t="s">
        <v>271</v>
      </c>
    </row>
    <row r="46" spans="1:9" ht="27.6" x14ac:dyDescent="0.3">
      <c r="A46" s="5" t="s">
        <v>96</v>
      </c>
      <c r="B46" s="2" t="s">
        <v>95</v>
      </c>
      <c r="C46" s="5" t="s">
        <v>22</v>
      </c>
      <c r="D46" s="7" t="str">
        <f>"84.5"</f>
        <v>84.5</v>
      </c>
      <c r="E46" s="8" t="s">
        <v>203</v>
      </c>
      <c r="F46" s="5" t="s">
        <v>264</v>
      </c>
      <c r="G46" s="9" t="s">
        <v>180</v>
      </c>
      <c r="H46" s="9" t="s">
        <v>270</v>
      </c>
      <c r="I46" s="9" t="s">
        <v>271</v>
      </c>
    </row>
    <row r="47" spans="1:9" x14ac:dyDescent="0.3">
      <c r="A47" s="5" t="s">
        <v>98</v>
      </c>
      <c r="B47" s="2" t="s">
        <v>97</v>
      </c>
      <c r="C47" s="5" t="s">
        <v>8</v>
      </c>
      <c r="D47" s="7" t="str">
        <f>"84.5"</f>
        <v>84.5</v>
      </c>
      <c r="E47" s="10" t="s">
        <v>204</v>
      </c>
      <c r="F47" s="5" t="s">
        <v>265</v>
      </c>
      <c r="G47" s="9" t="s">
        <v>179</v>
      </c>
      <c r="H47" s="6" t="s">
        <v>277</v>
      </c>
      <c r="I47" s="6" t="s">
        <v>272</v>
      </c>
    </row>
    <row r="48" spans="1:9" x14ac:dyDescent="0.3">
      <c r="A48" s="5" t="s">
        <v>100</v>
      </c>
      <c r="B48" s="2" t="s">
        <v>99</v>
      </c>
      <c r="C48" s="5" t="s">
        <v>17</v>
      </c>
      <c r="D48" s="7" t="str">
        <f>"84.0"</f>
        <v>84.0</v>
      </c>
      <c r="E48" s="8" t="s">
        <v>205</v>
      </c>
      <c r="F48" s="5" t="s">
        <v>264</v>
      </c>
      <c r="G48" s="9" t="s">
        <v>179</v>
      </c>
      <c r="H48" s="9" t="s">
        <v>278</v>
      </c>
      <c r="I48" s="9" t="s">
        <v>271</v>
      </c>
    </row>
    <row r="49" spans="1:9" ht="27.6" x14ac:dyDescent="0.3">
      <c r="A49" s="5" t="s">
        <v>102</v>
      </c>
      <c r="B49" s="2" t="s">
        <v>101</v>
      </c>
      <c r="C49" s="5" t="s">
        <v>17</v>
      </c>
      <c r="D49" s="7" t="str">
        <f>"84.0"</f>
        <v>84.0</v>
      </c>
      <c r="E49" s="8" t="s">
        <v>248</v>
      </c>
      <c r="F49" s="5" t="s">
        <v>265</v>
      </c>
      <c r="G49" s="9" t="s">
        <v>179</v>
      </c>
      <c r="H49" s="6" t="s">
        <v>279</v>
      </c>
      <c r="I49" s="6" t="s">
        <v>272</v>
      </c>
    </row>
    <row r="50" spans="1:9" ht="27.6" x14ac:dyDescent="0.3">
      <c r="A50" s="5" t="s">
        <v>104</v>
      </c>
      <c r="B50" s="2" t="s">
        <v>103</v>
      </c>
      <c r="C50" s="5" t="s">
        <v>17</v>
      </c>
      <c r="D50" s="7" t="str">
        <f>"84.0"</f>
        <v>84.0</v>
      </c>
      <c r="E50" s="8" t="s">
        <v>206</v>
      </c>
      <c r="F50" s="5" t="s">
        <v>265</v>
      </c>
      <c r="G50" s="9" t="s">
        <v>179</v>
      </c>
      <c r="H50" s="6" t="s">
        <v>279</v>
      </c>
      <c r="I50" s="6" t="s">
        <v>272</v>
      </c>
    </row>
    <row r="51" spans="1:9" x14ac:dyDescent="0.3">
      <c r="A51" s="5" t="s">
        <v>106</v>
      </c>
      <c r="B51" s="2" t="s">
        <v>105</v>
      </c>
      <c r="C51" s="5" t="s">
        <v>17</v>
      </c>
      <c r="D51" s="7" t="str">
        <f>"83.75"</f>
        <v>83.75</v>
      </c>
      <c r="E51" s="8" t="s">
        <v>207</v>
      </c>
      <c r="F51" s="5" t="s">
        <v>264</v>
      </c>
      <c r="G51" s="9" t="s">
        <v>179</v>
      </c>
      <c r="H51" s="9" t="s">
        <v>279</v>
      </c>
      <c r="I51" s="9" t="s">
        <v>271</v>
      </c>
    </row>
    <row r="52" spans="1:9" ht="27.6" x14ac:dyDescent="0.3">
      <c r="A52" s="5" t="s">
        <v>108</v>
      </c>
      <c r="B52" s="2" t="s">
        <v>107</v>
      </c>
      <c r="C52" s="5" t="s">
        <v>22</v>
      </c>
      <c r="D52" s="7" t="str">
        <f>"83.25"</f>
        <v>83.25</v>
      </c>
      <c r="E52" s="8" t="s">
        <v>249</v>
      </c>
      <c r="F52" s="5" t="s">
        <v>264</v>
      </c>
      <c r="G52" s="9" t="s">
        <v>179</v>
      </c>
      <c r="H52" s="9" t="s">
        <v>270</v>
      </c>
      <c r="I52" s="9" t="s">
        <v>271</v>
      </c>
    </row>
    <row r="53" spans="1:9" ht="27.6" x14ac:dyDescent="0.3">
      <c r="A53" s="5" t="s">
        <v>110</v>
      </c>
      <c r="B53" s="2" t="s">
        <v>109</v>
      </c>
      <c r="C53" s="5" t="s">
        <v>22</v>
      </c>
      <c r="D53" s="7" t="str">
        <f>"83.0"</f>
        <v>83.0</v>
      </c>
      <c r="E53" s="10" t="s">
        <v>208</v>
      </c>
      <c r="F53" s="5" t="s">
        <v>265</v>
      </c>
      <c r="G53" s="9" t="s">
        <v>179</v>
      </c>
      <c r="H53" s="9" t="s">
        <v>270</v>
      </c>
      <c r="I53" s="9" t="s">
        <v>271</v>
      </c>
    </row>
    <row r="54" spans="1:9" ht="27.6" x14ac:dyDescent="0.3">
      <c r="A54" s="5" t="s">
        <v>112</v>
      </c>
      <c r="B54" s="2" t="s">
        <v>111</v>
      </c>
      <c r="C54" s="5" t="s">
        <v>17</v>
      </c>
      <c r="D54" s="7" t="str">
        <f>"82.75"</f>
        <v>82.75</v>
      </c>
      <c r="E54" s="8" t="s">
        <v>209</v>
      </c>
      <c r="F54" s="5" t="s">
        <v>264</v>
      </c>
      <c r="G54" s="9" t="s">
        <v>179</v>
      </c>
      <c r="H54" s="9" t="s">
        <v>275</v>
      </c>
      <c r="I54" s="9" t="s">
        <v>271</v>
      </c>
    </row>
    <row r="55" spans="1:9" x14ac:dyDescent="0.3">
      <c r="A55" s="5" t="s">
        <v>114</v>
      </c>
      <c r="B55" s="2" t="s">
        <v>113</v>
      </c>
      <c r="C55" s="5" t="s">
        <v>17</v>
      </c>
      <c r="D55" s="7" t="str">
        <f>"82.25"</f>
        <v>82.25</v>
      </c>
      <c r="E55" s="8" t="s">
        <v>210</v>
      </c>
      <c r="F55" s="5" t="s">
        <v>264</v>
      </c>
      <c r="G55" s="9" t="s">
        <v>179</v>
      </c>
      <c r="H55" s="9" t="s">
        <v>270</v>
      </c>
      <c r="I55" s="9" t="s">
        <v>271</v>
      </c>
    </row>
    <row r="56" spans="1:9" ht="27.6" x14ac:dyDescent="0.3">
      <c r="A56" s="5" t="s">
        <v>116</v>
      </c>
      <c r="B56" s="2" t="s">
        <v>115</v>
      </c>
      <c r="C56" s="5" t="s">
        <v>22</v>
      </c>
      <c r="D56" s="7" t="str">
        <f>"82.25"</f>
        <v>82.25</v>
      </c>
      <c r="E56" s="10" t="s">
        <v>211</v>
      </c>
      <c r="F56" s="5" t="s">
        <v>265</v>
      </c>
      <c r="G56" s="9" t="s">
        <v>179</v>
      </c>
      <c r="H56" s="9" t="s">
        <v>270</v>
      </c>
      <c r="I56" s="9" t="s">
        <v>271</v>
      </c>
    </row>
    <row r="57" spans="1:9" ht="27.6" x14ac:dyDescent="0.3">
      <c r="A57" s="5" t="s">
        <v>118</v>
      </c>
      <c r="B57" s="2" t="s">
        <v>117</v>
      </c>
      <c r="C57" s="5" t="s">
        <v>22</v>
      </c>
      <c r="D57" s="7" t="str">
        <f>"82.0"</f>
        <v>82.0</v>
      </c>
      <c r="E57" s="8" t="s">
        <v>250</v>
      </c>
      <c r="F57" s="5" t="s">
        <v>265</v>
      </c>
      <c r="G57" s="9" t="s">
        <v>179</v>
      </c>
      <c r="H57" s="9" t="s">
        <v>270</v>
      </c>
      <c r="I57" s="9" t="s">
        <v>271</v>
      </c>
    </row>
    <row r="58" spans="1:9" ht="41.4" x14ac:dyDescent="0.3">
      <c r="A58" s="5" t="s">
        <v>120</v>
      </c>
      <c r="B58" s="2" t="s">
        <v>119</v>
      </c>
      <c r="C58" s="5" t="s">
        <v>17</v>
      </c>
      <c r="D58" s="7" t="str">
        <f>"82.0"</f>
        <v>82.0</v>
      </c>
      <c r="E58" s="10" t="s">
        <v>212</v>
      </c>
      <c r="F58" s="5" t="s">
        <v>265</v>
      </c>
      <c r="G58" s="9" t="s">
        <v>179</v>
      </c>
      <c r="H58" s="6" t="s">
        <v>279</v>
      </c>
      <c r="I58" s="6" t="s">
        <v>272</v>
      </c>
    </row>
    <row r="59" spans="1:9" ht="27.6" x14ac:dyDescent="0.3">
      <c r="A59" s="5" t="s">
        <v>122</v>
      </c>
      <c r="B59" s="2" t="s">
        <v>121</v>
      </c>
      <c r="C59" s="5" t="s">
        <v>22</v>
      </c>
      <c r="D59" s="7" t="str">
        <f>"81.75"</f>
        <v>81.75</v>
      </c>
      <c r="E59" s="8" t="s">
        <v>251</v>
      </c>
      <c r="F59" s="5" t="s">
        <v>264</v>
      </c>
      <c r="G59" s="9" t="s">
        <v>179</v>
      </c>
      <c r="H59" s="9" t="s">
        <v>274</v>
      </c>
      <c r="I59" s="9" t="s">
        <v>271</v>
      </c>
    </row>
    <row r="60" spans="1:9" ht="27.6" x14ac:dyDescent="0.3">
      <c r="A60" s="5" t="s">
        <v>124</v>
      </c>
      <c r="B60" s="2" t="s">
        <v>123</v>
      </c>
      <c r="C60" s="5" t="s">
        <v>8</v>
      </c>
      <c r="D60" s="7" t="str">
        <f>"81.5"</f>
        <v>81.5</v>
      </c>
      <c r="E60" s="8" t="s">
        <v>213</v>
      </c>
      <c r="F60" s="5" t="s">
        <v>264</v>
      </c>
      <c r="G60" s="9" t="s">
        <v>179</v>
      </c>
      <c r="H60" s="9" t="s">
        <v>278</v>
      </c>
      <c r="I60" s="9" t="s">
        <v>271</v>
      </c>
    </row>
    <row r="61" spans="1:9" ht="41.4" x14ac:dyDescent="0.3">
      <c r="A61" s="5" t="s">
        <v>126</v>
      </c>
      <c r="B61" s="2" t="s">
        <v>125</v>
      </c>
      <c r="C61" s="5" t="s">
        <v>22</v>
      </c>
      <c r="D61" s="7" t="str">
        <f>"81.5"</f>
        <v>81.5</v>
      </c>
      <c r="E61" s="8" t="s">
        <v>252</v>
      </c>
      <c r="F61" s="5" t="s">
        <v>264</v>
      </c>
      <c r="G61" s="9" t="s">
        <v>179</v>
      </c>
      <c r="H61" s="9" t="s">
        <v>274</v>
      </c>
      <c r="I61" s="9" t="s">
        <v>271</v>
      </c>
    </row>
    <row r="62" spans="1:9" ht="27.6" x14ac:dyDescent="0.3">
      <c r="A62" s="5" t="s">
        <v>128</v>
      </c>
      <c r="B62" s="2" t="s">
        <v>127</v>
      </c>
      <c r="C62" s="5" t="s">
        <v>17</v>
      </c>
      <c r="D62" s="7" t="str">
        <f>"81.25"</f>
        <v>81.25</v>
      </c>
      <c r="E62" s="8" t="s">
        <v>214</v>
      </c>
      <c r="F62" s="5" t="s">
        <v>264</v>
      </c>
      <c r="G62" s="9" t="s">
        <v>180</v>
      </c>
      <c r="H62" s="9" t="s">
        <v>273</v>
      </c>
      <c r="I62" s="9" t="s">
        <v>271</v>
      </c>
    </row>
    <row r="63" spans="1:9" ht="27.6" x14ac:dyDescent="0.3">
      <c r="A63" s="5" t="s">
        <v>130</v>
      </c>
      <c r="B63" s="2" t="s">
        <v>129</v>
      </c>
      <c r="C63" s="5" t="s">
        <v>22</v>
      </c>
      <c r="D63" s="7" t="str">
        <f>"81.25"</f>
        <v>81.25</v>
      </c>
      <c r="E63" s="8" t="s">
        <v>215</v>
      </c>
      <c r="F63" s="5" t="s">
        <v>264</v>
      </c>
      <c r="G63" s="9" t="s">
        <v>180</v>
      </c>
      <c r="H63" s="9" t="s">
        <v>279</v>
      </c>
      <c r="I63" s="9" t="s">
        <v>271</v>
      </c>
    </row>
    <row r="64" spans="1:9" ht="27.6" x14ac:dyDescent="0.3">
      <c r="A64" s="5" t="s">
        <v>132</v>
      </c>
      <c r="B64" s="2" t="s">
        <v>131</v>
      </c>
      <c r="C64" s="5" t="s">
        <v>22</v>
      </c>
      <c r="D64" s="7" t="str">
        <f>"80.75"</f>
        <v>80.75</v>
      </c>
      <c r="E64" s="8" t="s">
        <v>253</v>
      </c>
      <c r="F64" s="5" t="s">
        <v>265</v>
      </c>
      <c r="G64" s="9" t="s">
        <v>180</v>
      </c>
      <c r="H64" s="6" t="s">
        <v>274</v>
      </c>
      <c r="I64" s="6" t="s">
        <v>272</v>
      </c>
    </row>
    <row r="65" spans="1:9" ht="27.6" x14ac:dyDescent="0.3">
      <c r="A65" s="5" t="s">
        <v>134</v>
      </c>
      <c r="B65" s="2" t="s">
        <v>133</v>
      </c>
      <c r="C65" s="5" t="s">
        <v>17</v>
      </c>
      <c r="D65" s="7" t="str">
        <f>"80.75"</f>
        <v>80.75</v>
      </c>
      <c r="E65" s="8" t="s">
        <v>216</v>
      </c>
      <c r="F65" s="5" t="s">
        <v>264</v>
      </c>
      <c r="G65" s="9" t="s">
        <v>179</v>
      </c>
      <c r="H65" s="9" t="s">
        <v>277</v>
      </c>
      <c r="I65" s="9" t="s">
        <v>271</v>
      </c>
    </row>
    <row r="66" spans="1:9" x14ac:dyDescent="0.3">
      <c r="A66" s="5" t="s">
        <v>136</v>
      </c>
      <c r="B66" s="2" t="s">
        <v>135</v>
      </c>
      <c r="C66" s="5" t="s">
        <v>17</v>
      </c>
      <c r="D66" s="7" t="str">
        <f>"80.5"</f>
        <v>80.5</v>
      </c>
      <c r="E66" s="8" t="s">
        <v>217</v>
      </c>
      <c r="F66" s="5" t="s">
        <v>264</v>
      </c>
      <c r="G66" s="9" t="s">
        <v>180</v>
      </c>
      <c r="H66" s="9" t="s">
        <v>273</v>
      </c>
      <c r="I66" s="9" t="s">
        <v>271</v>
      </c>
    </row>
    <row r="67" spans="1:9" ht="27.6" x14ac:dyDescent="0.3">
      <c r="A67" s="5" t="s">
        <v>138</v>
      </c>
      <c r="B67" s="2" t="s">
        <v>137</v>
      </c>
      <c r="C67" s="5" t="s">
        <v>22</v>
      </c>
      <c r="D67" s="7" t="str">
        <f>"80.0"</f>
        <v>80.0</v>
      </c>
      <c r="E67" s="8" t="s">
        <v>254</v>
      </c>
      <c r="F67" s="5" t="s">
        <v>265</v>
      </c>
      <c r="G67" s="9" t="s">
        <v>179</v>
      </c>
      <c r="H67" s="9" t="s">
        <v>270</v>
      </c>
      <c r="I67" s="9" t="s">
        <v>271</v>
      </c>
    </row>
    <row r="68" spans="1:9" ht="41.4" x14ac:dyDescent="0.3">
      <c r="A68" s="5" t="s">
        <v>140</v>
      </c>
      <c r="B68" s="2" t="s">
        <v>139</v>
      </c>
      <c r="C68" s="5" t="s">
        <v>17</v>
      </c>
      <c r="D68" s="7" t="str">
        <f>"79.25"</f>
        <v>79.25</v>
      </c>
      <c r="E68" s="10" t="s">
        <v>218</v>
      </c>
      <c r="F68" s="5" t="s">
        <v>265</v>
      </c>
      <c r="G68" s="9" t="s">
        <v>179</v>
      </c>
      <c r="H68" s="9" t="s">
        <v>277</v>
      </c>
      <c r="I68" s="9" t="s">
        <v>272</v>
      </c>
    </row>
    <row r="69" spans="1:9" ht="27.6" x14ac:dyDescent="0.3">
      <c r="A69" s="5" t="s">
        <v>142</v>
      </c>
      <c r="B69" s="2" t="s">
        <v>141</v>
      </c>
      <c r="C69" s="5" t="s">
        <v>17</v>
      </c>
      <c r="D69" s="7" t="str">
        <f>"78.75"</f>
        <v>78.75</v>
      </c>
      <c r="E69" s="8" t="s">
        <v>255</v>
      </c>
      <c r="F69" s="5" t="s">
        <v>264</v>
      </c>
      <c r="G69" s="9" t="s">
        <v>179</v>
      </c>
      <c r="H69" s="9" t="s">
        <v>275</v>
      </c>
      <c r="I69" s="9" t="s">
        <v>271</v>
      </c>
    </row>
    <row r="70" spans="1:9" ht="27.6" x14ac:dyDescent="0.3">
      <c r="A70" s="5" t="s">
        <v>144</v>
      </c>
      <c r="B70" s="2" t="s">
        <v>143</v>
      </c>
      <c r="C70" s="5" t="s">
        <v>22</v>
      </c>
      <c r="D70" s="7" t="str">
        <f>"78.75"</f>
        <v>78.75</v>
      </c>
      <c r="E70" s="10" t="s">
        <v>219</v>
      </c>
      <c r="F70" s="5" t="s">
        <v>265</v>
      </c>
      <c r="G70" s="9" t="s">
        <v>179</v>
      </c>
      <c r="H70" s="6" t="s">
        <v>274</v>
      </c>
      <c r="I70" s="6" t="s">
        <v>272</v>
      </c>
    </row>
    <row r="71" spans="1:9" x14ac:dyDescent="0.3">
      <c r="A71" s="5" t="s">
        <v>146</v>
      </c>
      <c r="B71" s="2" t="s">
        <v>145</v>
      </c>
      <c r="C71" s="5" t="s">
        <v>22</v>
      </c>
      <c r="D71" s="7" t="str">
        <f>"77.75"</f>
        <v>77.75</v>
      </c>
      <c r="E71" s="8" t="s">
        <v>220</v>
      </c>
      <c r="F71" s="5" t="s">
        <v>264</v>
      </c>
      <c r="G71" s="9" t="s">
        <v>179</v>
      </c>
      <c r="H71" s="9" t="s">
        <v>275</v>
      </c>
      <c r="I71" s="9" t="s">
        <v>271</v>
      </c>
    </row>
    <row r="72" spans="1:9" ht="27.6" x14ac:dyDescent="0.3">
      <c r="A72" s="5" t="s">
        <v>148</v>
      </c>
      <c r="B72" s="2" t="s">
        <v>147</v>
      </c>
      <c r="C72" s="5" t="s">
        <v>22</v>
      </c>
      <c r="D72" s="7" t="str">
        <f>"76.5"</f>
        <v>76.5</v>
      </c>
      <c r="E72" s="10" t="s">
        <v>221</v>
      </c>
      <c r="F72" s="5" t="s">
        <v>265</v>
      </c>
      <c r="G72" s="9" t="s">
        <v>179</v>
      </c>
      <c r="H72" s="9" t="s">
        <v>270</v>
      </c>
      <c r="I72" s="9" t="s">
        <v>271</v>
      </c>
    </row>
    <row r="73" spans="1:9" ht="27.6" x14ac:dyDescent="0.3">
      <c r="A73" s="5" t="s">
        <v>150</v>
      </c>
      <c r="B73" s="2" t="s">
        <v>149</v>
      </c>
      <c r="C73" s="5" t="s">
        <v>17</v>
      </c>
      <c r="D73" s="7" t="str">
        <f>"76.25"</f>
        <v>76.25</v>
      </c>
      <c r="E73" s="10" t="s">
        <v>222</v>
      </c>
      <c r="F73" s="5" t="s">
        <v>265</v>
      </c>
      <c r="G73" s="9" t="s">
        <v>179</v>
      </c>
      <c r="H73" s="6" t="s">
        <v>279</v>
      </c>
      <c r="I73" s="6" t="s">
        <v>272</v>
      </c>
    </row>
    <row r="74" spans="1:9" ht="27.6" x14ac:dyDescent="0.3">
      <c r="A74" s="5" t="s">
        <v>152</v>
      </c>
      <c r="B74" s="2" t="s">
        <v>151</v>
      </c>
      <c r="C74" s="5" t="s">
        <v>17</v>
      </c>
      <c r="D74" s="7" t="str">
        <f>"75.0"</f>
        <v>75.0</v>
      </c>
      <c r="E74" s="8" t="s">
        <v>256</v>
      </c>
      <c r="F74" s="5" t="s">
        <v>265</v>
      </c>
      <c r="G74" s="9" t="s">
        <v>179</v>
      </c>
      <c r="H74" s="6" t="s">
        <v>277</v>
      </c>
      <c r="I74" s="6" t="s">
        <v>272</v>
      </c>
    </row>
    <row r="75" spans="1:9" x14ac:dyDescent="0.3">
      <c r="A75" s="5" t="s">
        <v>154</v>
      </c>
      <c r="B75" s="2" t="s">
        <v>153</v>
      </c>
      <c r="C75" s="5" t="s">
        <v>8</v>
      </c>
      <c r="D75" s="7" t="str">
        <f>"74.83"</f>
        <v>74.83</v>
      </c>
      <c r="E75" s="8" t="s">
        <v>223</v>
      </c>
      <c r="F75" s="5" t="s">
        <v>264</v>
      </c>
      <c r="G75" s="9" t="s">
        <v>179</v>
      </c>
      <c r="H75" s="9" t="s">
        <v>273</v>
      </c>
      <c r="I75" s="9" t="s">
        <v>271</v>
      </c>
    </row>
    <row r="76" spans="1:9" x14ac:dyDescent="0.3">
      <c r="A76" s="5" t="s">
        <v>156</v>
      </c>
      <c r="B76" s="2" t="s">
        <v>155</v>
      </c>
      <c r="C76" s="5" t="s">
        <v>17</v>
      </c>
      <c r="D76" s="7" t="str">
        <f>"74.5"</f>
        <v>74.5</v>
      </c>
      <c r="E76" s="8" t="s">
        <v>257</v>
      </c>
      <c r="F76" s="5" t="s">
        <v>264</v>
      </c>
      <c r="G76" s="9" t="s">
        <v>179</v>
      </c>
      <c r="H76" s="9" t="s">
        <v>278</v>
      </c>
      <c r="I76" s="9" t="s">
        <v>271</v>
      </c>
    </row>
    <row r="77" spans="1:9" ht="27.6" x14ac:dyDescent="0.3">
      <c r="A77" s="5" t="s">
        <v>158</v>
      </c>
      <c r="B77" s="2" t="s">
        <v>157</v>
      </c>
      <c r="C77" s="5" t="s">
        <v>22</v>
      </c>
      <c r="D77" s="7" t="str">
        <f>"73.75"</f>
        <v>73.75</v>
      </c>
      <c r="E77" s="10" t="s">
        <v>224</v>
      </c>
      <c r="F77" s="5" t="s">
        <v>265</v>
      </c>
      <c r="G77" s="9" t="s">
        <v>179</v>
      </c>
      <c r="H77" s="6" t="s">
        <v>274</v>
      </c>
      <c r="I77" s="6" t="s">
        <v>272</v>
      </c>
    </row>
    <row r="78" spans="1:9" ht="41.4" x14ac:dyDescent="0.3">
      <c r="A78" s="5" t="s">
        <v>160</v>
      </c>
      <c r="B78" s="2" t="s">
        <v>159</v>
      </c>
      <c r="C78" s="5" t="s">
        <v>22</v>
      </c>
      <c r="D78" s="7" t="str">
        <f>"73.5"</f>
        <v>73.5</v>
      </c>
      <c r="E78" s="10" t="s">
        <v>225</v>
      </c>
      <c r="F78" s="5" t="s">
        <v>265</v>
      </c>
      <c r="G78" s="9" t="s">
        <v>180</v>
      </c>
      <c r="H78" s="6" t="s">
        <v>274</v>
      </c>
      <c r="I78" s="6" t="s">
        <v>272</v>
      </c>
    </row>
    <row r="79" spans="1:9" ht="27.6" x14ac:dyDescent="0.3">
      <c r="A79" s="5" t="s">
        <v>162</v>
      </c>
      <c r="B79" s="2" t="s">
        <v>161</v>
      </c>
      <c r="C79" s="5" t="s">
        <v>22</v>
      </c>
      <c r="D79" s="7" t="str">
        <f>"73.25"</f>
        <v>73.25</v>
      </c>
      <c r="E79" s="8" t="s">
        <v>258</v>
      </c>
      <c r="F79" s="5" t="s">
        <v>264</v>
      </c>
      <c r="G79" s="9" t="s">
        <v>179</v>
      </c>
      <c r="H79" s="12" t="s">
        <v>270</v>
      </c>
      <c r="I79" s="9" t="s">
        <v>271</v>
      </c>
    </row>
    <row r="80" spans="1:9" ht="27.6" x14ac:dyDescent="0.3">
      <c r="A80" s="5" t="s">
        <v>164</v>
      </c>
      <c r="B80" s="2" t="s">
        <v>163</v>
      </c>
      <c r="C80" s="5" t="s">
        <v>17</v>
      </c>
      <c r="D80" s="7" t="str">
        <f>"73.0"</f>
        <v>73.0</v>
      </c>
      <c r="E80" s="8" t="s">
        <v>259</v>
      </c>
      <c r="F80" s="5" t="s">
        <v>265</v>
      </c>
      <c r="G80" s="9" t="s">
        <v>179</v>
      </c>
      <c r="H80" s="9" t="s">
        <v>270</v>
      </c>
      <c r="I80" s="9" t="s">
        <v>271</v>
      </c>
    </row>
    <row r="81" spans="1:9" ht="27.6" x14ac:dyDescent="0.3">
      <c r="A81" s="5" t="s">
        <v>166</v>
      </c>
      <c r="B81" s="2" t="s">
        <v>165</v>
      </c>
      <c r="C81" s="5" t="s">
        <v>22</v>
      </c>
      <c r="D81" s="7" t="str">
        <f>"72.5"</f>
        <v>72.5</v>
      </c>
      <c r="E81" s="8" t="s">
        <v>260</v>
      </c>
      <c r="F81" s="5" t="s">
        <v>265</v>
      </c>
      <c r="G81" s="9" t="s">
        <v>179</v>
      </c>
      <c r="H81" s="6" t="s">
        <v>274</v>
      </c>
      <c r="I81" s="6" t="s">
        <v>272</v>
      </c>
    </row>
    <row r="82" spans="1:9" ht="27.6" x14ac:dyDescent="0.3">
      <c r="A82" s="5" t="s">
        <v>168</v>
      </c>
      <c r="B82" s="2" t="s">
        <v>167</v>
      </c>
      <c r="C82" s="5" t="s">
        <v>17</v>
      </c>
      <c r="D82" s="7" t="str">
        <f>"72.25"</f>
        <v>72.25</v>
      </c>
      <c r="E82" s="8" t="s">
        <v>226</v>
      </c>
      <c r="F82" s="5" t="s">
        <v>264</v>
      </c>
      <c r="G82" s="9" t="s">
        <v>179</v>
      </c>
      <c r="H82" s="12" t="s">
        <v>279</v>
      </c>
      <c r="I82" s="9" t="s">
        <v>271</v>
      </c>
    </row>
    <row r="83" spans="1:9" ht="27.6" x14ac:dyDescent="0.3">
      <c r="A83" s="5" t="s">
        <v>170</v>
      </c>
      <c r="B83" s="2" t="s">
        <v>169</v>
      </c>
      <c r="C83" s="5" t="s">
        <v>22</v>
      </c>
      <c r="D83" s="7" t="str">
        <f>"72.0"</f>
        <v>72.0</v>
      </c>
      <c r="E83" s="8" t="s">
        <v>261</v>
      </c>
      <c r="F83" s="5" t="s">
        <v>264</v>
      </c>
      <c r="G83" s="9" t="s">
        <v>179</v>
      </c>
      <c r="H83" s="12" t="s">
        <v>274</v>
      </c>
      <c r="I83" s="9" t="s">
        <v>271</v>
      </c>
    </row>
    <row r="84" spans="1:9" x14ac:dyDescent="0.3">
      <c r="A84" s="5" t="s">
        <v>172</v>
      </c>
      <c r="B84" s="2" t="s">
        <v>171</v>
      </c>
      <c r="C84" s="5" t="s">
        <v>8</v>
      </c>
      <c r="D84" s="7" t="str">
        <f>"71.75"</f>
        <v>71.75</v>
      </c>
      <c r="E84" s="8" t="s">
        <v>227</v>
      </c>
      <c r="F84" s="5" t="s">
        <v>265</v>
      </c>
      <c r="G84" s="9" t="s">
        <v>179</v>
      </c>
      <c r="H84" s="9" t="s">
        <v>270</v>
      </c>
      <c r="I84" s="9" t="s">
        <v>271</v>
      </c>
    </row>
    <row r="85" spans="1:9" ht="27.6" x14ac:dyDescent="0.3">
      <c r="A85" s="5" t="s">
        <v>174</v>
      </c>
      <c r="B85" s="2" t="s">
        <v>173</v>
      </c>
      <c r="C85" s="5" t="s">
        <v>22</v>
      </c>
      <c r="D85" s="7" t="str">
        <f>"71.25"</f>
        <v>71.25</v>
      </c>
      <c r="E85" s="8" t="s">
        <v>262</v>
      </c>
      <c r="F85" s="5" t="s">
        <v>265</v>
      </c>
      <c r="G85" s="9" t="s">
        <v>179</v>
      </c>
      <c r="H85" s="6" t="s">
        <v>274</v>
      </c>
      <c r="I85" s="6" t="s">
        <v>272</v>
      </c>
    </row>
    <row r="86" spans="1:9" x14ac:dyDescent="0.3">
      <c r="A86" s="5" t="s">
        <v>176</v>
      </c>
      <c r="B86" s="2" t="s">
        <v>175</v>
      </c>
      <c r="C86" s="5" t="s">
        <v>17</v>
      </c>
      <c r="D86" s="7" t="str">
        <f>"63.0"</f>
        <v>63.0</v>
      </c>
      <c r="E86" s="8" t="s">
        <v>228</v>
      </c>
      <c r="F86" s="5" t="s">
        <v>264</v>
      </c>
      <c r="G86" s="9" t="s">
        <v>179</v>
      </c>
      <c r="H86" s="9" t="s">
        <v>273</v>
      </c>
      <c r="I86" s="9" t="s">
        <v>271</v>
      </c>
    </row>
  </sheetData>
  <conditionalFormatting sqref="G5">
    <cfRule type="expression" dxfId="0" priority="2">
      <formula>"Aceito"</formula>
    </cfRule>
  </conditionalFormatting>
  <pageMargins left="0.78740157499999996" right="0.78740157499999996" top="0.984251969" bottom="0.984251969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Osmar Bencke</dc:creator>
  <cp:lastModifiedBy>Osmar Bencke</cp:lastModifiedBy>
  <dcterms:created xsi:type="dcterms:W3CDTF">2026-08-25T18:56:12Z</dcterms:created>
  <dcterms:modified xsi:type="dcterms:W3CDTF">2026-08-25T19:53:23Z</dcterms:modified>
</cp:coreProperties>
</file>